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tion-my.sharepoint.com/personal/rauno_kuha_luke_fi/Documents/Peltovahinkoarvioinnin käyttöönotto/Sähköiset lomakkeet/"/>
    </mc:Choice>
  </mc:AlternateContent>
  <xr:revisionPtr revIDLastSave="90" documentId="14_{C0D2CEC3-5357-4CA3-82DE-311C245249E9}" xr6:coauthVersionLast="46" xr6:coauthVersionMax="46" xr10:uidLastSave="{5A9C4B99-F954-484A-B3B7-98C87DEAE29A}"/>
  <bookViews>
    <workbookView xWindow="-110" yWindow="-110" windowWidth="19420" windowHeight="10420" xr2:uid="{B5BF734F-1213-4F9B-9AD0-4BBA708DA626}"/>
  </bookViews>
  <sheets>
    <sheet name="Ohjeita" sheetId="3" r:id="rId1"/>
    <sheet name="Talvivahinko" sheetId="1" r:id="rId2"/>
    <sheet name="Satokauden vahink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1" i="1" l="1"/>
  <c r="B40" i="2" l="1"/>
  <c r="C14" i="2" l="1"/>
  <c r="D14" i="2"/>
  <c r="E14" i="2"/>
  <c r="F14" i="2"/>
  <c r="G14" i="2"/>
  <c r="H14" i="2"/>
  <c r="B14" i="2"/>
  <c r="C28" i="2" l="1"/>
  <c r="C29" i="2" s="1"/>
  <c r="C30" i="2" s="1"/>
  <c r="D28" i="2"/>
  <c r="D29" i="2" s="1"/>
  <c r="D30" i="2" s="1"/>
  <c r="E28" i="2"/>
  <c r="E29" i="2" s="1"/>
  <c r="E30" i="2" s="1"/>
  <c r="F28" i="2"/>
  <c r="F29" i="2" s="1"/>
  <c r="F30" i="2" s="1"/>
  <c r="G28" i="2"/>
  <c r="G29" i="2" s="1"/>
  <c r="G30" i="2" s="1"/>
  <c r="H28" i="2"/>
  <c r="H29" i="2" s="1"/>
  <c r="H30" i="2" s="1"/>
  <c r="B28" i="2"/>
  <c r="B29" i="2" s="1"/>
  <c r="B30" i="2" s="1"/>
  <c r="C15" i="2"/>
  <c r="C16" i="2" s="1"/>
  <c r="D15" i="2"/>
  <c r="D16" i="2" s="1"/>
  <c r="E15" i="2"/>
  <c r="E16" i="2" s="1"/>
  <c r="F15" i="2"/>
  <c r="F16" i="2" s="1"/>
  <c r="G15" i="2"/>
  <c r="G16" i="2" s="1"/>
  <c r="H15" i="2"/>
  <c r="H16" i="2" s="1"/>
  <c r="B15" i="2"/>
  <c r="B16" i="2" s="1"/>
  <c r="O6" i="1"/>
  <c r="O8" i="1" s="1"/>
  <c r="J6" i="1"/>
  <c r="J9" i="1" s="1"/>
  <c r="J11" i="1" s="1"/>
  <c r="D13" i="1"/>
  <c r="G34" i="2" l="1"/>
  <c r="G35" i="2" s="1"/>
  <c r="G38" i="2" s="1"/>
  <c r="C34" i="2"/>
  <c r="C35" i="2" s="1"/>
  <c r="C38" i="2" s="1"/>
  <c r="B34" i="2"/>
  <c r="B35" i="2" s="1"/>
  <c r="B38" i="2" s="1"/>
  <c r="H34" i="2"/>
  <c r="H35" i="2" s="1"/>
  <c r="H38" i="2" s="1"/>
  <c r="F34" i="2"/>
  <c r="F35" i="2" s="1"/>
  <c r="F38" i="2" s="1"/>
  <c r="E34" i="2"/>
  <c r="E35" i="2" s="1"/>
  <c r="E38" i="2" s="1"/>
  <c r="D34" i="2"/>
  <c r="D35" i="2" s="1"/>
  <c r="D38" i="2" s="1"/>
</calcChain>
</file>

<file path=xl/sharedStrings.xml><?xml version="1.0" encoding="utf-8"?>
<sst xmlns="http://schemas.openxmlformats.org/spreadsheetml/2006/main" count="90" uniqueCount="68">
  <si>
    <t>Nurmen uusiminen</t>
  </si>
  <si>
    <t>Perustamiskustannus yhteensä</t>
  </si>
  <si>
    <t>Vahinkolohkon pinta-ala ha</t>
  </si>
  <si>
    <t>Vahinkolohkon sadonmenetyksen arvo talvituho</t>
  </si>
  <si>
    <t>Täydennyskylvön kustannus</t>
  </si>
  <si>
    <t>Kylvöala ha</t>
  </si>
  <si>
    <t>Lohko 1</t>
  </si>
  <si>
    <t>Lohko 2</t>
  </si>
  <si>
    <t>Lohko 3</t>
  </si>
  <si>
    <t>Lohko 4</t>
  </si>
  <si>
    <t>Lohko 5</t>
  </si>
  <si>
    <t>Lohko 6</t>
  </si>
  <si>
    <t>Lohko 7</t>
  </si>
  <si>
    <t>Osanäyte 1</t>
  </si>
  <si>
    <t>Osanäyte 2</t>
  </si>
  <si>
    <t>Osanäyte 3</t>
  </si>
  <si>
    <t>Osanäyte 4</t>
  </si>
  <si>
    <t>Osanäyte 5</t>
  </si>
  <si>
    <t>Osanäyte 6</t>
  </si>
  <si>
    <t>Osanäyte 7</t>
  </si>
  <si>
    <t>Osanäyte 8</t>
  </si>
  <si>
    <t>Sato kg/ha (näyte ka x 10000)</t>
  </si>
  <si>
    <t>Koskematon ala</t>
  </si>
  <si>
    <t>Laidunnettu ala</t>
  </si>
  <si>
    <t>Satokauden sadon arvon laskeminen</t>
  </si>
  <si>
    <t>€</t>
  </si>
  <si>
    <t>Sadonmenetys -% / 100</t>
  </si>
  <si>
    <t xml:space="preserve">€ </t>
  </si>
  <si>
    <t>Sato kg/ha (keskipaino x 10 000)</t>
  </si>
  <si>
    <t>Näytteiden paino yhteensä kg</t>
  </si>
  <si>
    <t>Näytteiden keskipaino kg</t>
  </si>
  <si>
    <t>Menetetty tuoresato koko alalta kg</t>
  </si>
  <si>
    <t>Vahingon arvo vahinkoalalla €</t>
  </si>
  <si>
    <t>Täydennyskylvö yhteensä €</t>
  </si>
  <si>
    <t>Ohjeita taulukoille</t>
  </si>
  <si>
    <t>Vahingon laskeminen</t>
  </si>
  <si>
    <t>Vahingon kokonaispinta-ala ha</t>
  </si>
  <si>
    <t>Laskentataulukot talvivahinkoon</t>
  </si>
  <si>
    <t>Laskentataulukko satokauden vahinkoon</t>
  </si>
  <si>
    <t>Vahingon arvo yhteensä €</t>
  </si>
  <si>
    <t>Kuiva-aine-% / 100</t>
  </si>
  <si>
    <t>Siemenkustannus, €/ha</t>
  </si>
  <si>
    <t>Uusimispinta-ala, ha</t>
  </si>
  <si>
    <t>Kylvömuokkaus (€/ha)</t>
  </si>
  <si>
    <t>Lannoitteet (€/ha)</t>
  </si>
  <si>
    <t>Kylvötyö (€/ha)</t>
  </si>
  <si>
    <t>Lannoitustyö (€/ha)</t>
  </si>
  <si>
    <t>Kasvinsuojeluaine työ (€/ha)</t>
  </si>
  <si>
    <t>Kasvinsuojeluaineet  (€/ha)</t>
  </si>
  <si>
    <t>Kustannukset yhteensä (€/ha)</t>
  </si>
  <si>
    <t>Odotussatomäärä tuorepaino (kg/ha)</t>
  </si>
  <si>
    <t>Sadon kuiva-aine-% / 100</t>
  </si>
  <si>
    <t>Odotussatomäärä (kg ka/ha)</t>
  </si>
  <si>
    <t>Vahingon määrä (kg ka)</t>
  </si>
  <si>
    <t>Kuiva-aineen kustannusarvo (€/kg)</t>
  </si>
  <si>
    <t>Työkustannus (€/ha)</t>
  </si>
  <si>
    <t>Siemenkustannus (€/ha)</t>
  </si>
  <si>
    <t>Näytteet (kg/näyte)</t>
  </si>
  <si>
    <t>Menetetty tuoresato (kg/ha)</t>
  </si>
  <si>
    <t>Rehun ka:n tuotantokustannus (€/kg)</t>
  </si>
  <si>
    <t>Vahingon arvo (€/lohko)</t>
  </si>
  <si>
    <t>Talvivahinkotaulukot</t>
  </si>
  <si>
    <t>Satokauden vahinko</t>
  </si>
  <si>
    <t>Satovuoden kustannus 1 vuosi</t>
  </si>
  <si>
    <t>Satovuoden kustannus 2 vuosi</t>
  </si>
  <si>
    <t>Satovuoden kustannus 3 vuosi</t>
  </si>
  <si>
    <t>Satovuoden kustannus 4 vuosi</t>
  </si>
  <si>
    <t>perustamiskuluista neljän vuoden kierrolla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</si>
</sst>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Fill="1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0" fillId="0" borderId="16" xfId="0" applyBorder="1"/>
    <xf numFmtId="0" fontId="0" fillId="0" borderId="0" xfId="0" applyBorder="1"/>
    <xf numFmtId="0" fontId="0" fillId="0" borderId="10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" xfId="0" applyNumberFormat="1" applyBorder="1"/>
    <xf numFmtId="3" fontId="0" fillId="0" borderId="6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" xfId="0" applyBorder="1" applyAlignment="1">
      <alignment horizontal="left"/>
    </xf>
    <xf numFmtId="0" fontId="1" fillId="0" borderId="0" xfId="0" applyFont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0" fontId="0" fillId="0" borderId="22" xfId="0" applyFill="1" applyBorder="1"/>
    <xf numFmtId="0" fontId="1" fillId="0" borderId="16" xfId="0" applyFont="1" applyBorder="1"/>
    <xf numFmtId="0" fontId="1" fillId="2" borderId="24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0" fillId="0" borderId="30" xfId="0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6" xfId="0" applyBorder="1"/>
    <xf numFmtId="0" fontId="1" fillId="0" borderId="7" xfId="0" applyFont="1" applyBorder="1"/>
    <xf numFmtId="0" fontId="1" fillId="0" borderId="8" xfId="0" applyFont="1" applyBorder="1"/>
    <xf numFmtId="0" fontId="1" fillId="0" borderId="35" xfId="0" applyFont="1" applyBorder="1"/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0" borderId="37" xfId="0" applyBorder="1"/>
    <xf numFmtId="0" fontId="0" fillId="0" borderId="38" xfId="0" applyBorder="1"/>
    <xf numFmtId="4" fontId="0" fillId="0" borderId="38" xfId="0" applyNumberFormat="1" applyBorder="1"/>
    <xf numFmtId="4" fontId="0" fillId="0" borderId="37" xfId="0" applyNumberFormat="1" applyBorder="1"/>
    <xf numFmtId="4" fontId="0" fillId="0" borderId="0" xfId="0" applyNumberFormat="1" applyBorder="1"/>
    <xf numFmtId="0" fontId="0" fillId="0" borderId="32" xfId="0" applyBorder="1"/>
    <xf numFmtId="0" fontId="0" fillId="0" borderId="22" xfId="0" applyBorder="1"/>
    <xf numFmtId="0" fontId="1" fillId="0" borderId="39" xfId="0" applyFont="1" applyBorder="1"/>
    <xf numFmtId="0" fontId="1" fillId="0" borderId="37" xfId="0" applyFont="1" applyBorder="1"/>
    <xf numFmtId="9" fontId="0" fillId="0" borderId="0" xfId="0" applyNumberFormat="1"/>
    <xf numFmtId="0" fontId="1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5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7</xdr:row>
      <xdr:rowOff>63500</xdr:rowOff>
    </xdr:from>
    <xdr:ext cx="5829300" cy="7153625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770EA0C-617F-4666-B2AE-B6FDD21E3DCC}"/>
            </a:ext>
          </a:extLst>
        </xdr:cNvPr>
        <xdr:cNvSpPr txBox="1"/>
      </xdr:nvSpPr>
      <xdr:spPr>
        <a:xfrm>
          <a:off x="1" y="1352550"/>
          <a:ext cx="5829300" cy="7153625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-Perustamislannoituksen</a:t>
          </a:r>
          <a:r>
            <a:rPr lang="fi-FI" sz="1100" baseline="0"/>
            <a:t> yhteydessä</a:t>
          </a:r>
          <a:r>
            <a:rPr lang="fi-FI" sz="1100"/>
            <a:t> annetaan</a:t>
          </a:r>
          <a:r>
            <a:rPr lang="fi-FI" sz="1100" baseline="0"/>
            <a:t> lannoitus</a:t>
          </a:r>
          <a:r>
            <a:rPr lang="fi-FI" sz="1100"/>
            <a:t> koko nurmikierrolle</a:t>
          </a:r>
          <a:r>
            <a:rPr lang="fi-FI" sz="1100" baseline="0"/>
            <a:t> lohkon viljavuusanalyysin pohjalta. 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Lannoitelajit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poikkeavat perustamislannoituksessa ja satolannoituksessa. P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erustamisen yhteydessä laitetaan kalia, fosforia, hivenlannoitteita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ja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karjanlantaa koko nurmikierrolle.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Yleensä myös kalkitus tulee perustamisen yhteydessä. V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arsinkin fosfori annetaan varastoon suurimmaksi osaksi perustamisvuonna. Jos perustamisvuonna halutaan jonkinlainen syyssato, niin silloin annetaan lisätyppeä. Sitä tarvitaan myös saamaan perustamisvuonna talvehtimiskykyinen kasvusto. 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-Satovuosien lannoitus on typpi/kali-painotteinen hyvän sadon saavuttamiseksi ja talvehtimisen varmistamiseksi.</a:t>
          </a:r>
          <a:endParaRPr lang="fi-FI" sz="1100" baseline="0"/>
        </a:p>
        <a:p>
          <a:r>
            <a:rPr lang="fi-FI" sz="1100"/>
            <a:t>Vuotuinen lannoitus tulee perustamisen jälkeen jokaisella kasvukaudella yleensä molemmille satoerille (1 ja 2 sato) erikseen.</a:t>
          </a:r>
        </a:p>
        <a:p>
          <a:r>
            <a:rPr lang="fi-FI" sz="1100" b="1"/>
            <a:t>Nurmen uusiminen</a:t>
          </a:r>
        </a:p>
        <a:p>
          <a:r>
            <a:rPr lang="fi-FI" sz="1100" b="0"/>
            <a:t>-Taulukko</a:t>
          </a:r>
          <a:r>
            <a:rPr lang="fi-FI" sz="1100" b="0" baseline="0"/>
            <a:t> täytetään niiltä osin, kun kuluja on uusimisessa syntynyt. </a:t>
          </a:r>
        </a:p>
        <a:p>
          <a:r>
            <a:rPr lang="fi-FI" sz="1100" b="0" baseline="0"/>
            <a:t>-Mikäli konetyön kustannuksia €/ha ei ole tilalla käytettävissä, käytetään Työtehoseuran laskemia hintoja. Nämä hinnat löytyvät esimerkiksi ProAgrian maatalouskalenterista.</a:t>
          </a:r>
        </a:p>
        <a:p>
          <a:r>
            <a:rPr lang="fi-FI" sz="1100" b="0" baseline="0"/>
            <a:t>-Perustamiskustannukset kohdistuvat koko satokiertoon. Tämä laskenta on huomioitu taulukossa.</a:t>
          </a:r>
        </a:p>
        <a:p>
          <a:r>
            <a:rPr lang="fi-FI" sz="1100" b="0" baseline="0"/>
            <a:t>- Perustamisen jälkeisen 1:n satovuoden tuhoutuminen aiheuttaa 100%:n uusimiskustannuksen korvauksen. Mikäli nurmikierto on 4 vuotta, on toisen satovuoden kustannus on 75%, kolmas 50% ja neljäs 25% uusimiskustannuksista. Kolmen vuoden viljelykierrolla laskentamenetelmä on sama, mutta kolmelle vuodelle huomioituna.</a:t>
          </a:r>
        </a:p>
        <a:p>
          <a:r>
            <a:rPr lang="fi-FI" sz="1100" b="0" baseline="0"/>
            <a:t>-Vuotuinen satolannoitus ei ole perustamiskustannus.</a:t>
          </a:r>
          <a:endParaRPr lang="fi-FI" sz="1100" b="0"/>
        </a:p>
        <a:p>
          <a:endParaRPr lang="fi-FI" sz="1100"/>
        </a:p>
        <a:p>
          <a:r>
            <a:rPr lang="fi-FI" sz="1100" b="1"/>
            <a:t>Sadonmenetyksen arvo talvituhossa</a:t>
          </a:r>
        </a:p>
        <a:p>
          <a:r>
            <a:rPr lang="fi-FI" sz="1100" b="0"/>
            <a:t>-Hyvin</a:t>
          </a:r>
          <a:r>
            <a:rPr lang="fi-FI" sz="1100" b="0" baseline="0"/>
            <a:t> yleisesti</a:t>
          </a:r>
          <a:r>
            <a:rPr lang="fi-FI" sz="1100" b="0"/>
            <a:t> tiloilla</a:t>
          </a:r>
          <a:r>
            <a:rPr lang="fi-FI" sz="1100" b="0" baseline="0"/>
            <a:t> määritellään satomäärää ilmoittamalla paaleja/ha. Tämä tieto löytyy usein tilan lohokortilta. Tällöin määritellään paalien paino, kerrotaan paino paalien lukumäärällä. Tästä saadaan satomäärä tuorekiloina. Tuorekilot muutetaan kuiva-aineeksi rehun kuiva-aine-%:n mukaan. Kuiva-aine-% on tavallisesti tuorerehulla 20 - 25 % välillä. Ensimäisen sadon kuiva-aine % on tavallisesti korkeampi kuin toisen sadon %. Mikäli tilan ka-lukua ei ole käytettävissä, käytetään keskiarvolukua. Esikuivatun rehun kuiva-aine % on noin 35 %. Rehun esikuivatus tulee tarkistaa.</a:t>
          </a:r>
        </a:p>
        <a:p>
          <a:r>
            <a:rPr lang="fi-FI" sz="1100" b="0" baseline="0"/>
            <a:t>- Mikäli tilan satomäärää ei ole käytettävissä, tulee arvioitsijan arvioida satomäärä kyseiseltä lohkolta tilan viljelyintensiteetin ja alueen yleisen satomäärän kautta. Viljelyn intensiteetti tulee esille lohkokortin tiedoista ja kasvulohkon havainnoista.</a:t>
          </a:r>
        </a:p>
        <a:p>
          <a:r>
            <a:rPr lang="fi-FI" sz="1100" b="0" baseline="0"/>
            <a:t>- Vahingoittuneen alueen koko on helpointa määritellä lohkokartan avulla. Lohkokarttaan piirretään vahingoittunut alue, jota verrataan koko lohkon alueeseen. Tästä saadaan vahinkolohkon osuus prosentteina koko lohkosta.</a:t>
          </a:r>
        </a:p>
        <a:p>
          <a:r>
            <a:rPr lang="fi-FI" sz="1100" b="0" baseline="0"/>
            <a:t>- Mikäli tilalla ei ole käytettävissä kuiva-aineen tuotantokustannusta, voidaan käyttää esimerkiksi ProAgria Keskusten Liiton  kustannuslaskemia. Nämä tiedot löytyvät ProAgrian maatalouskalenterista.</a:t>
          </a:r>
        </a:p>
        <a:p>
          <a:r>
            <a:rPr lang="fi-FI" sz="1100" b="1" baseline="0"/>
            <a:t>Täydennyskylvö</a:t>
          </a:r>
        </a:p>
        <a:p>
          <a:r>
            <a:rPr lang="fi-FI" sz="1100" b="0" baseline="0"/>
            <a:t>Täydennyskylvössä täytetään taulukko täydennyskylvöä koskevin tiedoin. Mikäli käytetään urakoitsijaa, käytetään urakointikustannusta.</a:t>
          </a:r>
          <a:endParaRPr lang="fi-FI" sz="1100" b="0"/>
        </a:p>
      </xdr:txBody>
    </xdr:sp>
    <xdr:clientData/>
  </xdr:oneCellAnchor>
  <xdr:oneCellAnchor>
    <xdr:from>
      <xdr:col>0</xdr:col>
      <xdr:colOff>44450</xdr:colOff>
      <xdr:row>1</xdr:row>
      <xdr:rowOff>165100</xdr:rowOff>
    </xdr:from>
    <xdr:ext cx="6318250" cy="781240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18FD79AC-F94E-41BE-BCD4-5EA101B29FA8}"/>
            </a:ext>
          </a:extLst>
        </xdr:cNvPr>
        <xdr:cNvSpPr txBox="1"/>
      </xdr:nvSpPr>
      <xdr:spPr>
        <a:xfrm>
          <a:off x="44450" y="349250"/>
          <a:ext cx="6318250" cy="78124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-Taulukot ovat täytettävissä harmaalla sävytetyille osille. Taulukoiden taustalla on laskentapohja joka täytettäessä taulukkoa laskee tuloksen automaattisesti. </a:t>
          </a:r>
        </a:p>
        <a:p>
          <a:r>
            <a:rPr lang="fi-F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Mikäli työkustannusten</a:t>
          </a:r>
          <a:r>
            <a:rPr lang="fi-FI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osalta käytetään urakoitsijoita, syntyvä kustannus on kyseisen urakoitsijan laskutusperuste.</a:t>
          </a:r>
          <a:endParaRPr lang="fi-FI" sz="1100"/>
        </a:p>
      </xdr:txBody>
    </xdr:sp>
    <xdr:clientData/>
  </xdr:oneCellAnchor>
  <xdr:oneCellAnchor>
    <xdr:from>
      <xdr:col>9</xdr:col>
      <xdr:colOff>381000</xdr:colOff>
      <xdr:row>7</xdr:row>
      <xdr:rowOff>88900</xdr:rowOff>
    </xdr:from>
    <xdr:ext cx="4762500" cy="1125693"/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83770FA5-0281-4D96-AC34-C4F16D996FB7}"/>
            </a:ext>
          </a:extLst>
        </xdr:cNvPr>
        <xdr:cNvSpPr txBox="1"/>
      </xdr:nvSpPr>
      <xdr:spPr>
        <a:xfrm>
          <a:off x="5867400" y="1377950"/>
          <a:ext cx="4762500" cy="1125693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-Satokauden vahingon</a:t>
          </a:r>
          <a:r>
            <a:rPr lang="fi-FI" sz="1100" baseline="0"/>
            <a:t> taulukkoon merkitään harmaalle alueelle näytetiedot sarakkeen otsikon mukaisesti. Taulukkoon merkitään myös vahinkoalueen pinta-ala, rehun kuiva-aine-% ja rehun tuotantokustannus kuiva-ainekiloa kohti. Näillä tiedoilla täytettynä taulukko laskee vahingon arvon vahinkoalalle.</a:t>
          </a:r>
        </a:p>
        <a:p>
          <a:r>
            <a:rPr lang="fi-FI" sz="1100" baseline="0"/>
            <a:t>- Mikäli tilalla ei ole antaa yksikkökustannuksia, voidaan käyttää esimerkiksi ProAgrian maatalouskalenterin ilmoittamia yksikkökustannuksia.</a:t>
          </a:r>
          <a:endParaRPr lang="fi-F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C751-A2FA-464C-B995-A4EEDA6B17A1}">
  <dimension ref="A2:S52"/>
  <sheetViews>
    <sheetView showGridLines="0" tabSelected="1" topLeftCell="A25" zoomScaleNormal="100" workbookViewId="0">
      <selection activeCell="A8" sqref="A8:S52"/>
    </sheetView>
  </sheetViews>
  <sheetFormatPr defaultRowHeight="14.5" x14ac:dyDescent="0.35"/>
  <cols>
    <col min="1" max="1" width="8.7265625" style="24"/>
  </cols>
  <sheetData>
    <row r="2" spans="1:19" x14ac:dyDescent="0.35">
      <c r="A2" s="24" t="s">
        <v>34</v>
      </c>
      <c r="B2" s="24"/>
    </row>
    <row r="3" spans="1:19" x14ac:dyDescent="0.3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9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24"/>
      <c r="M4" s="24"/>
    </row>
    <row r="5" spans="1:19" x14ac:dyDescent="0.3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24"/>
      <c r="M5" s="24"/>
    </row>
    <row r="6" spans="1:19" x14ac:dyDescent="0.3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24"/>
      <c r="M6" s="24"/>
    </row>
    <row r="7" spans="1:19" x14ac:dyDescent="0.35">
      <c r="A7" s="24" t="s">
        <v>61</v>
      </c>
      <c r="K7" s="24" t="s">
        <v>62</v>
      </c>
    </row>
    <row r="8" spans="1:19" x14ac:dyDescent="0.3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19" x14ac:dyDescent="0.3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x14ac:dyDescent="0.3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19" x14ac:dyDescent="0.3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1:19" x14ac:dyDescent="0.3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19" x14ac:dyDescent="0.3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x14ac:dyDescent="0.3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19" x14ac:dyDescent="0.3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19" x14ac:dyDescent="0.3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19" x14ac:dyDescent="0.3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1:19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1:19" x14ac:dyDescent="0.3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pans="1:19" x14ac:dyDescent="0.3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pans="1:19" x14ac:dyDescent="0.3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1:19" x14ac:dyDescent="0.3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19" x14ac:dyDescent="0.3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19" x14ac:dyDescent="0.3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19" x14ac:dyDescent="0.3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x14ac:dyDescent="0.3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x14ac:dyDescent="0.3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x14ac:dyDescent="0.3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x14ac:dyDescent="0.3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x14ac:dyDescent="0.3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19" x14ac:dyDescent="0.3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 x14ac:dyDescent="0.3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x14ac:dyDescent="0.3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x14ac:dyDescent="0.3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x14ac:dyDescent="0.3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x14ac:dyDescent="0.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x14ac:dyDescent="0.3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x14ac:dyDescent="0.3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x14ac:dyDescent="0.3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x14ac:dyDescent="0.3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x14ac:dyDescent="0.3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x14ac:dyDescent="0.3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 x14ac:dyDescent="0.3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 x14ac:dyDescent="0.3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 x14ac:dyDescent="0.3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1:19" x14ac:dyDescent="0.3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19" x14ac:dyDescent="0.3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x14ac:dyDescent="0.3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</row>
    <row r="49" spans="1:19" x14ac:dyDescent="0.3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</row>
    <row r="50" spans="1:19" x14ac:dyDescent="0.3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</row>
    <row r="51" spans="1:19" x14ac:dyDescent="0.3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</row>
    <row r="52" spans="1:19" x14ac:dyDescent="0.3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</row>
  </sheetData>
  <sheetProtection algorithmName="SHA-512" hashValue="G1pIvOJ1rnzllPP5jowCw9FXyQ6lIglrAxPMAOWJD+QuNtWjNgUdH8GSXk28UU/BVjRzBHljLyaW/uIr9UAnlQ==" saltValue="QBFICihTuGOwgtMXbFCGMA==" spinCount="100000" sheet="1" objects="1" scenarios="1"/>
  <mergeCells count="2">
    <mergeCell ref="A8:S52"/>
    <mergeCell ref="A3:K6"/>
  </mergeCells>
  <pageMargins left="1.0899999999999999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57B2-8D28-46B9-AE9A-31F3D2DB3EA4}">
  <dimension ref="A1:O33"/>
  <sheetViews>
    <sheetView zoomScaleNormal="100" workbookViewId="0">
      <selection activeCell="D10" sqref="D10"/>
    </sheetView>
  </sheetViews>
  <sheetFormatPr defaultRowHeight="14.5" x14ac:dyDescent="0.35"/>
  <cols>
    <col min="3" max="3" width="11.1796875" customWidth="1"/>
    <col min="5" max="5" width="4.1796875" style="13" customWidth="1"/>
    <col min="9" max="9" width="9.453125" customWidth="1"/>
    <col min="11" max="11" width="4.1796875" customWidth="1"/>
  </cols>
  <sheetData>
    <row r="1" spans="1:15" x14ac:dyDescent="0.35">
      <c r="A1" s="24" t="s">
        <v>37</v>
      </c>
      <c r="B1" s="24"/>
    </row>
    <row r="2" spans="1:15" ht="15" thickBot="1" x14ac:dyDescent="0.4">
      <c r="A2" s="24"/>
      <c r="B2" s="24"/>
    </row>
    <row r="3" spans="1:15" x14ac:dyDescent="0.35">
      <c r="A3" s="67" t="s">
        <v>0</v>
      </c>
      <c r="B3" s="68"/>
      <c r="C3" s="68"/>
      <c r="D3" s="43" t="s">
        <v>25</v>
      </c>
      <c r="E3" s="45"/>
      <c r="F3" s="67" t="s">
        <v>3</v>
      </c>
      <c r="G3" s="68"/>
      <c r="H3" s="68"/>
      <c r="I3" s="68"/>
      <c r="J3" s="69"/>
      <c r="L3" s="67" t="s">
        <v>4</v>
      </c>
      <c r="M3" s="68"/>
      <c r="N3" s="68"/>
      <c r="O3" s="43" t="s">
        <v>27</v>
      </c>
    </row>
    <row r="4" spans="1:15" x14ac:dyDescent="0.35">
      <c r="A4" s="44" t="s">
        <v>43</v>
      </c>
      <c r="B4" s="23"/>
      <c r="C4" s="23"/>
      <c r="D4" s="50"/>
      <c r="F4" s="70" t="s">
        <v>50</v>
      </c>
      <c r="G4" s="71"/>
      <c r="H4" s="71"/>
      <c r="I4" s="71"/>
      <c r="J4" s="50"/>
      <c r="L4" s="70" t="s">
        <v>55</v>
      </c>
      <c r="M4" s="71"/>
      <c r="N4" s="71"/>
      <c r="O4" s="50"/>
    </row>
    <row r="5" spans="1:15" ht="15" thickBot="1" x14ac:dyDescent="0.4">
      <c r="A5" s="70" t="s">
        <v>46</v>
      </c>
      <c r="B5" s="71"/>
      <c r="C5" s="71"/>
      <c r="D5" s="50"/>
      <c r="F5" s="70" t="s">
        <v>51</v>
      </c>
      <c r="G5" s="71"/>
      <c r="H5" s="71"/>
      <c r="I5" s="71"/>
      <c r="J5" s="54"/>
      <c r="L5" s="70" t="s">
        <v>56</v>
      </c>
      <c r="M5" s="71"/>
      <c r="N5" s="71"/>
      <c r="O5" s="54"/>
    </row>
    <row r="6" spans="1:15" ht="15" thickBot="1" x14ac:dyDescent="0.4">
      <c r="A6" s="70" t="s">
        <v>44</v>
      </c>
      <c r="B6" s="71"/>
      <c r="C6" s="71"/>
      <c r="D6" s="50"/>
      <c r="F6" s="70" t="s">
        <v>52</v>
      </c>
      <c r="G6" s="71"/>
      <c r="H6" s="71"/>
      <c r="I6" s="72"/>
      <c r="J6" s="12">
        <f>J4*J5</f>
        <v>0</v>
      </c>
      <c r="L6" s="70" t="s">
        <v>49</v>
      </c>
      <c r="M6" s="71"/>
      <c r="N6" s="72"/>
      <c r="O6" s="12">
        <f>O4+O5</f>
        <v>0</v>
      </c>
    </row>
    <row r="7" spans="1:15" ht="15" thickBot="1" x14ac:dyDescent="0.4">
      <c r="A7" s="70" t="s">
        <v>45</v>
      </c>
      <c r="B7" s="71"/>
      <c r="C7" s="71"/>
      <c r="D7" s="50"/>
      <c r="F7" s="70" t="s">
        <v>2</v>
      </c>
      <c r="G7" s="71"/>
      <c r="H7" s="71"/>
      <c r="I7" s="71"/>
      <c r="J7" s="52"/>
      <c r="L7" s="70" t="s">
        <v>5</v>
      </c>
      <c r="M7" s="71"/>
      <c r="N7" s="71"/>
      <c r="O7" s="55"/>
    </row>
    <row r="8" spans="1:15" ht="15" thickBot="1" x14ac:dyDescent="0.4">
      <c r="A8" s="70" t="s">
        <v>41</v>
      </c>
      <c r="B8" s="71"/>
      <c r="C8" s="71"/>
      <c r="D8" s="50"/>
      <c r="F8" s="70" t="s">
        <v>26</v>
      </c>
      <c r="G8" s="71"/>
      <c r="H8" s="71"/>
      <c r="I8" s="71"/>
      <c r="J8" s="54"/>
      <c r="L8" s="46" t="s">
        <v>33</v>
      </c>
      <c r="M8" s="47"/>
      <c r="N8" s="48"/>
      <c r="O8" s="12">
        <f>O6*O7</f>
        <v>0</v>
      </c>
    </row>
    <row r="9" spans="1:15" ht="15" thickBot="1" x14ac:dyDescent="0.4">
      <c r="A9" s="70" t="s">
        <v>47</v>
      </c>
      <c r="B9" s="71"/>
      <c r="C9" s="71"/>
      <c r="D9" s="50"/>
      <c r="F9" s="70" t="s">
        <v>53</v>
      </c>
      <c r="G9" s="71"/>
      <c r="H9" s="71"/>
      <c r="I9" s="72"/>
      <c r="J9" s="12">
        <f>J6*J7*J8</f>
        <v>0</v>
      </c>
    </row>
    <row r="10" spans="1:15" ht="15" thickBot="1" x14ac:dyDescent="0.4">
      <c r="A10" s="70" t="s">
        <v>48</v>
      </c>
      <c r="B10" s="71"/>
      <c r="C10" s="71"/>
      <c r="D10" s="50"/>
      <c r="F10" s="70" t="s">
        <v>54</v>
      </c>
      <c r="G10" s="71"/>
      <c r="H10" s="71"/>
      <c r="I10" s="71"/>
      <c r="J10" s="55"/>
    </row>
    <row r="11" spans="1:15" ht="15" thickBot="1" x14ac:dyDescent="0.4">
      <c r="A11" s="70" t="s">
        <v>49</v>
      </c>
      <c r="B11" s="71"/>
      <c r="C11" s="72"/>
      <c r="D11" s="12">
        <f>D4+D5+D6+D7+D8+D9+D10</f>
        <v>0</v>
      </c>
      <c r="F11" s="73" t="s">
        <v>32</v>
      </c>
      <c r="G11" s="74"/>
      <c r="H11" s="74"/>
      <c r="I11" s="75"/>
      <c r="J11" s="12">
        <f>J9*J10</f>
        <v>0</v>
      </c>
    </row>
    <row r="12" spans="1:15" ht="15" thickBot="1" x14ac:dyDescent="0.4">
      <c r="A12" s="70" t="s">
        <v>42</v>
      </c>
      <c r="B12" s="71"/>
      <c r="C12" s="71"/>
      <c r="D12" s="55"/>
    </row>
    <row r="13" spans="1:15" ht="15" thickBot="1" x14ac:dyDescent="0.4">
      <c r="A13" s="73" t="s">
        <v>1</v>
      </c>
      <c r="B13" s="74"/>
      <c r="C13" s="75"/>
      <c r="D13" s="12">
        <f>D11*D12</f>
        <v>0</v>
      </c>
    </row>
    <row r="14" spans="1:15" ht="15" thickBot="1" x14ac:dyDescent="0.4">
      <c r="A14" s="63" t="s">
        <v>63</v>
      </c>
      <c r="B14" s="56"/>
      <c r="C14" s="56"/>
      <c r="D14" s="12">
        <f>D13</f>
        <v>0</v>
      </c>
      <c r="F14" s="65">
        <v>1</v>
      </c>
      <c r="G14" t="s">
        <v>67</v>
      </c>
    </row>
    <row r="15" spans="1:15" ht="15" thickBot="1" x14ac:dyDescent="0.4">
      <c r="A15" s="63" t="s">
        <v>64</v>
      </c>
      <c r="B15" s="64"/>
      <c r="C15" s="64"/>
      <c r="D15" s="12">
        <f>D13*0.75</f>
        <v>0</v>
      </c>
      <c r="F15" s="65">
        <v>0.75</v>
      </c>
      <c r="G15" t="s">
        <v>67</v>
      </c>
    </row>
    <row r="16" spans="1:15" ht="15" thickBot="1" x14ac:dyDescent="0.4">
      <c r="A16" s="63" t="s">
        <v>65</v>
      </c>
      <c r="B16" s="64"/>
      <c r="C16" s="64"/>
      <c r="D16" s="12">
        <f>D13*0.5</f>
        <v>0</v>
      </c>
      <c r="F16" s="65">
        <v>0.5</v>
      </c>
      <c r="G16" t="s">
        <v>67</v>
      </c>
    </row>
    <row r="17" spans="1:7" ht="15" thickBot="1" x14ac:dyDescent="0.4">
      <c r="A17" s="63" t="s">
        <v>66</v>
      </c>
      <c r="B17" s="64"/>
      <c r="C17" s="64"/>
      <c r="D17" s="12">
        <f>D13*0.25</f>
        <v>0</v>
      </c>
      <c r="F17" s="65">
        <v>0.25</v>
      </c>
      <c r="G17" t="s">
        <v>67</v>
      </c>
    </row>
    <row r="18" spans="1:7" x14ac:dyDescent="0.35">
      <c r="G18" s="13"/>
    </row>
    <row r="25" spans="1:7" x14ac:dyDescent="0.35">
      <c r="A25" s="13"/>
      <c r="B25" s="13"/>
      <c r="C25" s="13"/>
      <c r="D25" s="13"/>
    </row>
    <row r="26" spans="1:7" x14ac:dyDescent="0.35">
      <c r="A26" s="13"/>
      <c r="B26" s="13"/>
      <c r="C26" s="13"/>
      <c r="D26" s="13"/>
    </row>
    <row r="33" spans="1:4" x14ac:dyDescent="0.35">
      <c r="A33" s="13"/>
      <c r="B33" s="13"/>
      <c r="C33" s="13"/>
      <c r="D33" s="13"/>
    </row>
  </sheetData>
  <sheetProtection algorithmName="SHA-512" hashValue="lCdmbsn6ksUXqOMpnsDQOlvHI1pF24Z6ch2WqAdNiVMemyuHHndoKFx9iuDg/bs9rkr8s6RRmFH3Q9yEivaDEA==" saltValue="0cgwxvQOhB5by4SsF5Si8Q==" spinCount="100000" sheet="1" selectLockedCells="1"/>
  <mergeCells count="24">
    <mergeCell ref="A6:C6"/>
    <mergeCell ref="A7:C7"/>
    <mergeCell ref="A8:C8"/>
    <mergeCell ref="A9:C9"/>
    <mergeCell ref="A3:C3"/>
    <mergeCell ref="A5:C5"/>
    <mergeCell ref="A10:C10"/>
    <mergeCell ref="A11:C11"/>
    <mergeCell ref="A12:C12"/>
    <mergeCell ref="A13:C13"/>
    <mergeCell ref="L7:N7"/>
    <mergeCell ref="F10:I10"/>
    <mergeCell ref="F11:I11"/>
    <mergeCell ref="F7:I7"/>
    <mergeCell ref="F8:I8"/>
    <mergeCell ref="F9:I9"/>
    <mergeCell ref="F3:J3"/>
    <mergeCell ref="L4:N4"/>
    <mergeCell ref="L5:N5"/>
    <mergeCell ref="L6:N6"/>
    <mergeCell ref="L3:N3"/>
    <mergeCell ref="F4:I4"/>
    <mergeCell ref="F5:I5"/>
    <mergeCell ref="F6:I6"/>
  </mergeCells>
  <pageMargins left="0.7" right="0.7" top="0.75" bottom="0.75" header="0.3" footer="0.3"/>
  <pageSetup paperSize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046D-2CA4-4BDA-9C74-F57FC7673770}">
  <dimension ref="A1:H40"/>
  <sheetViews>
    <sheetView topLeftCell="A13" zoomScaleNormal="100" workbookViewId="0">
      <selection activeCell="H21" sqref="H21"/>
    </sheetView>
  </sheetViews>
  <sheetFormatPr defaultRowHeight="14.5" x14ac:dyDescent="0.35"/>
  <cols>
    <col min="1" max="1" width="34.453125" customWidth="1"/>
    <col min="2" max="2" width="6.1796875" customWidth="1"/>
    <col min="3" max="3" width="5.7265625" customWidth="1"/>
    <col min="4" max="4" width="5.36328125" customWidth="1"/>
    <col min="5" max="5" width="4.453125" customWidth="1"/>
    <col min="6" max="6" width="4.54296875" customWidth="1"/>
    <col min="7" max="7" width="4.26953125" customWidth="1"/>
    <col min="8" max="8" width="5.36328125" customWidth="1"/>
  </cols>
  <sheetData>
    <row r="1" spans="1:8" x14ac:dyDescent="0.35">
      <c r="A1" s="24" t="s">
        <v>38</v>
      </c>
    </row>
    <row r="2" spans="1:8" ht="15" thickBot="1" x14ac:dyDescent="0.4">
      <c r="A2" s="24"/>
    </row>
    <row r="3" spans="1:8" ht="15" thickBot="1" x14ac:dyDescent="0.4">
      <c r="A3" s="35" t="s">
        <v>24</v>
      </c>
      <c r="B3" s="36"/>
      <c r="C3" s="36"/>
      <c r="D3" s="36"/>
      <c r="E3" s="36"/>
      <c r="F3" s="36"/>
      <c r="G3" s="36"/>
      <c r="H3" s="37"/>
    </row>
    <row r="4" spans="1:8" ht="15" thickBot="1" x14ac:dyDescent="0.4">
      <c r="A4" s="12" t="s">
        <v>57</v>
      </c>
      <c r="B4" s="56"/>
      <c r="C4" s="56"/>
      <c r="D4" s="56"/>
      <c r="E4" s="56"/>
      <c r="F4" s="56"/>
      <c r="G4" s="56"/>
      <c r="H4" s="57"/>
    </row>
    <row r="5" spans="1:8" ht="15" thickBot="1" x14ac:dyDescent="0.4">
      <c r="A5" s="34" t="s">
        <v>22</v>
      </c>
      <c r="B5" s="61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3" t="s">
        <v>12</v>
      </c>
    </row>
    <row r="6" spans="1:8" x14ac:dyDescent="0.35">
      <c r="A6" s="62" t="s">
        <v>13</v>
      </c>
      <c r="B6" s="49"/>
      <c r="C6" s="49"/>
      <c r="D6" s="49"/>
      <c r="E6" s="49"/>
      <c r="F6" s="49"/>
      <c r="G6" s="49"/>
      <c r="H6" s="50"/>
    </row>
    <row r="7" spans="1:8" x14ac:dyDescent="0.35">
      <c r="A7" s="4" t="s">
        <v>14</v>
      </c>
      <c r="B7" s="49"/>
      <c r="C7" s="49"/>
      <c r="D7" s="49"/>
      <c r="E7" s="49"/>
      <c r="F7" s="49"/>
      <c r="G7" s="49"/>
      <c r="H7" s="50"/>
    </row>
    <row r="8" spans="1:8" x14ac:dyDescent="0.35">
      <c r="A8" s="4" t="s">
        <v>15</v>
      </c>
      <c r="B8" s="49"/>
      <c r="C8" s="49"/>
      <c r="D8" s="49"/>
      <c r="E8" s="49"/>
      <c r="F8" s="49"/>
      <c r="G8" s="49"/>
      <c r="H8" s="50"/>
    </row>
    <row r="9" spans="1:8" x14ac:dyDescent="0.35">
      <c r="A9" s="4" t="s">
        <v>16</v>
      </c>
      <c r="B9" s="49"/>
      <c r="C9" s="49"/>
      <c r="D9" s="49"/>
      <c r="E9" s="49"/>
      <c r="F9" s="49"/>
      <c r="G9" s="49"/>
      <c r="H9" s="50"/>
    </row>
    <row r="10" spans="1:8" x14ac:dyDescent="0.35">
      <c r="A10" s="4" t="s">
        <v>17</v>
      </c>
      <c r="B10" s="49"/>
      <c r="C10" s="49"/>
      <c r="D10" s="49"/>
      <c r="E10" s="49"/>
      <c r="F10" s="49"/>
      <c r="G10" s="49"/>
      <c r="H10" s="50"/>
    </row>
    <row r="11" spans="1:8" x14ac:dyDescent="0.35">
      <c r="A11" s="4" t="s">
        <v>18</v>
      </c>
      <c r="B11" s="49"/>
      <c r="C11" s="49"/>
      <c r="D11" s="49"/>
      <c r="E11" s="49"/>
      <c r="F11" s="49"/>
      <c r="G11" s="49"/>
      <c r="H11" s="50"/>
    </row>
    <row r="12" spans="1:8" x14ac:dyDescent="0.35">
      <c r="A12" s="4" t="s">
        <v>19</v>
      </c>
      <c r="B12" s="49"/>
      <c r="C12" s="49"/>
      <c r="D12" s="49"/>
      <c r="E12" s="49"/>
      <c r="F12" s="49"/>
      <c r="G12" s="49"/>
      <c r="H12" s="50"/>
    </row>
    <row r="13" spans="1:8" x14ac:dyDescent="0.35">
      <c r="A13" s="4" t="s">
        <v>20</v>
      </c>
      <c r="B13" s="49"/>
      <c r="C13" s="49"/>
      <c r="D13" s="49"/>
      <c r="E13" s="49"/>
      <c r="F13" s="49"/>
      <c r="G13" s="49"/>
      <c r="H13" s="50"/>
    </row>
    <row r="14" spans="1:8" x14ac:dyDescent="0.35">
      <c r="A14" s="4" t="s">
        <v>29</v>
      </c>
      <c r="B14" s="1">
        <f>B6+B7+B8+B9+B10+B11+B12+B13</f>
        <v>0</v>
      </c>
      <c r="C14" s="1">
        <f t="shared" ref="C14:H14" si="0">C6+C7+C8+C9+C10+C11+C12+C13</f>
        <v>0</v>
      </c>
      <c r="D14" s="1">
        <f t="shared" si="0"/>
        <v>0</v>
      </c>
      <c r="E14" s="1">
        <f t="shared" si="0"/>
        <v>0</v>
      </c>
      <c r="F14" s="1">
        <f t="shared" si="0"/>
        <v>0</v>
      </c>
      <c r="G14" s="1">
        <f t="shared" si="0"/>
        <v>0</v>
      </c>
      <c r="H14" s="5">
        <f t="shared" si="0"/>
        <v>0</v>
      </c>
    </row>
    <row r="15" spans="1:8" x14ac:dyDescent="0.35">
      <c r="A15" s="4" t="s">
        <v>30</v>
      </c>
      <c r="B15" s="1">
        <f>B14/8</f>
        <v>0</v>
      </c>
      <c r="C15" s="1">
        <f t="shared" ref="C15:H15" si="1">C14/8</f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5">
        <f t="shared" si="1"/>
        <v>0</v>
      </c>
    </row>
    <row r="16" spans="1:8" ht="15" thickBot="1" x14ac:dyDescent="0.4">
      <c r="A16" s="6" t="s">
        <v>28</v>
      </c>
      <c r="B16" s="15">
        <f>B15*10000</f>
        <v>0</v>
      </c>
      <c r="C16" s="15">
        <f t="shared" ref="C16:H16" si="2">C15*10000</f>
        <v>0</v>
      </c>
      <c r="D16" s="15">
        <f t="shared" si="2"/>
        <v>0</v>
      </c>
      <c r="E16" s="15">
        <f t="shared" si="2"/>
        <v>0</v>
      </c>
      <c r="F16" s="15">
        <f t="shared" si="2"/>
        <v>0</v>
      </c>
      <c r="G16" s="15">
        <f t="shared" si="2"/>
        <v>0</v>
      </c>
      <c r="H16" s="16">
        <f t="shared" si="2"/>
        <v>0</v>
      </c>
    </row>
    <row r="17" spans="1:8" ht="15" thickBot="1" x14ac:dyDescent="0.4">
      <c r="A17" s="38"/>
      <c r="B17" s="27"/>
      <c r="C17" s="25"/>
      <c r="D17" s="25"/>
      <c r="E17" s="25"/>
      <c r="F17" s="25"/>
      <c r="G17" s="25"/>
      <c r="H17" s="26"/>
    </row>
    <row r="18" spans="1:8" ht="15" thickBot="1" x14ac:dyDescent="0.4">
      <c r="A18" s="12" t="s">
        <v>57</v>
      </c>
      <c r="B18" s="30"/>
      <c r="C18" s="31"/>
      <c r="D18" s="31"/>
      <c r="E18" s="31"/>
      <c r="F18" s="31"/>
      <c r="G18" s="31"/>
      <c r="H18" s="39"/>
    </row>
    <row r="19" spans="1:8" ht="15" thickBot="1" x14ac:dyDescent="0.4">
      <c r="A19" s="34" t="s">
        <v>23</v>
      </c>
      <c r="B19" s="61" t="s">
        <v>6</v>
      </c>
      <c r="C19" s="2" t="s">
        <v>7</v>
      </c>
      <c r="D19" s="2" t="s">
        <v>8</v>
      </c>
      <c r="E19" s="2" t="s">
        <v>9</v>
      </c>
      <c r="F19" s="2" t="s">
        <v>10</v>
      </c>
      <c r="G19" s="2" t="s">
        <v>11</v>
      </c>
      <c r="H19" s="3" t="s">
        <v>12</v>
      </c>
    </row>
    <row r="20" spans="1:8" x14ac:dyDescent="0.35">
      <c r="A20" s="62" t="s">
        <v>13</v>
      </c>
      <c r="B20" s="49"/>
      <c r="C20" s="49"/>
      <c r="D20" s="49"/>
      <c r="E20" s="49"/>
      <c r="F20" s="49"/>
      <c r="G20" s="49"/>
      <c r="H20" s="50"/>
    </row>
    <row r="21" spans="1:8" x14ac:dyDescent="0.35">
      <c r="A21" s="4" t="s">
        <v>14</v>
      </c>
      <c r="B21" s="49"/>
      <c r="C21" s="49"/>
      <c r="D21" s="49"/>
      <c r="E21" s="49"/>
      <c r="F21" s="49"/>
      <c r="G21" s="49"/>
      <c r="H21" s="50"/>
    </row>
    <row r="22" spans="1:8" x14ac:dyDescent="0.35">
      <c r="A22" s="4" t="s">
        <v>15</v>
      </c>
      <c r="B22" s="49"/>
      <c r="C22" s="49"/>
      <c r="D22" s="49"/>
      <c r="E22" s="49"/>
      <c r="F22" s="49"/>
      <c r="G22" s="49"/>
      <c r="H22" s="50"/>
    </row>
    <row r="23" spans="1:8" x14ac:dyDescent="0.35">
      <c r="A23" s="4" t="s">
        <v>16</v>
      </c>
      <c r="B23" s="49"/>
      <c r="C23" s="49"/>
      <c r="D23" s="49"/>
      <c r="E23" s="49"/>
      <c r="F23" s="49"/>
      <c r="G23" s="49"/>
      <c r="H23" s="50"/>
    </row>
    <row r="24" spans="1:8" x14ac:dyDescent="0.35">
      <c r="A24" s="4" t="s">
        <v>17</v>
      </c>
      <c r="B24" s="49"/>
      <c r="C24" s="49"/>
      <c r="D24" s="49"/>
      <c r="E24" s="49"/>
      <c r="F24" s="49"/>
      <c r="G24" s="49"/>
      <c r="H24" s="50"/>
    </row>
    <row r="25" spans="1:8" x14ac:dyDescent="0.35">
      <c r="A25" s="4" t="s">
        <v>18</v>
      </c>
      <c r="B25" s="49"/>
      <c r="C25" s="49"/>
      <c r="D25" s="49"/>
      <c r="E25" s="49"/>
      <c r="F25" s="49"/>
      <c r="G25" s="49"/>
      <c r="H25" s="50"/>
    </row>
    <row r="26" spans="1:8" x14ac:dyDescent="0.35">
      <c r="A26" s="4" t="s">
        <v>19</v>
      </c>
      <c r="B26" s="49"/>
      <c r="C26" s="49"/>
      <c r="D26" s="49"/>
      <c r="E26" s="49"/>
      <c r="F26" s="49"/>
      <c r="G26" s="49"/>
      <c r="H26" s="50"/>
    </row>
    <row r="27" spans="1:8" x14ac:dyDescent="0.35">
      <c r="A27" s="4" t="s">
        <v>20</v>
      </c>
      <c r="B27" s="49"/>
      <c r="C27" s="49"/>
      <c r="D27" s="49"/>
      <c r="E27" s="49"/>
      <c r="F27" s="49"/>
      <c r="G27" s="49"/>
      <c r="H27" s="50"/>
    </row>
    <row r="28" spans="1:8" x14ac:dyDescent="0.35">
      <c r="A28" s="4" t="s">
        <v>29</v>
      </c>
      <c r="B28" s="1">
        <f>B20+B21+B22+B23+B24+B25+B26+B27</f>
        <v>0</v>
      </c>
      <c r="C28" s="1">
        <f t="shared" ref="C28:H28" si="3">C20+C21+C22+C23+C24+C25+C26+C27</f>
        <v>0</v>
      </c>
      <c r="D28" s="1">
        <f t="shared" si="3"/>
        <v>0</v>
      </c>
      <c r="E28" s="1">
        <f t="shared" si="3"/>
        <v>0</v>
      </c>
      <c r="F28" s="1">
        <f t="shared" si="3"/>
        <v>0</v>
      </c>
      <c r="G28" s="1">
        <f t="shared" si="3"/>
        <v>0</v>
      </c>
      <c r="H28" s="5">
        <f t="shared" si="3"/>
        <v>0</v>
      </c>
    </row>
    <row r="29" spans="1:8" ht="15" thickBot="1" x14ac:dyDescent="0.4">
      <c r="A29" s="14" t="s">
        <v>30</v>
      </c>
      <c r="B29" s="9">
        <f>B28/8</f>
        <v>0</v>
      </c>
      <c r="C29" s="9">
        <f t="shared" ref="C29:H29" si="4">C28/8</f>
        <v>0</v>
      </c>
      <c r="D29" s="9">
        <f t="shared" si="4"/>
        <v>0</v>
      </c>
      <c r="E29" s="9">
        <f t="shared" si="4"/>
        <v>0</v>
      </c>
      <c r="F29" s="9">
        <f t="shared" si="4"/>
        <v>0</v>
      </c>
      <c r="G29" s="9">
        <f t="shared" si="4"/>
        <v>0</v>
      </c>
      <c r="H29" s="10">
        <f t="shared" si="4"/>
        <v>0</v>
      </c>
    </row>
    <row r="30" spans="1:8" ht="15" thickBot="1" x14ac:dyDescent="0.4">
      <c r="A30" s="12" t="s">
        <v>21</v>
      </c>
      <c r="B30" s="28">
        <f>B29*10000</f>
        <v>0</v>
      </c>
      <c r="C30" s="17">
        <f t="shared" ref="C30:H30" si="5">C29*10000</f>
        <v>0</v>
      </c>
      <c r="D30" s="17">
        <f t="shared" si="5"/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8">
        <f t="shared" si="5"/>
        <v>0</v>
      </c>
    </row>
    <row r="31" spans="1:8" ht="15" thickBot="1" x14ac:dyDescent="0.4">
      <c r="A31" s="29"/>
      <c r="B31" s="30"/>
      <c r="C31" s="31"/>
      <c r="D31" s="31"/>
      <c r="E31" s="31"/>
      <c r="F31" s="31"/>
      <c r="G31" s="31"/>
      <c r="H31" s="32"/>
    </row>
    <row r="32" spans="1:8" ht="15" thickBot="1" x14ac:dyDescent="0.4">
      <c r="A32" s="34" t="s">
        <v>35</v>
      </c>
      <c r="B32" s="40"/>
      <c r="C32" s="41"/>
      <c r="D32" s="41"/>
      <c r="E32" s="41"/>
      <c r="F32" s="41"/>
      <c r="G32" s="41"/>
      <c r="H32" s="42"/>
    </row>
    <row r="33" spans="1:8" x14ac:dyDescent="0.35">
      <c r="A33" s="33" t="s">
        <v>36</v>
      </c>
      <c r="B33" s="51"/>
      <c r="C33" s="51"/>
      <c r="D33" s="51"/>
      <c r="E33" s="51"/>
      <c r="F33" s="51"/>
      <c r="G33" s="51"/>
      <c r="H33" s="52"/>
    </row>
    <row r="34" spans="1:8" x14ac:dyDescent="0.35">
      <c r="A34" s="7" t="s">
        <v>58</v>
      </c>
      <c r="B34" s="19">
        <f>B16-B30</f>
        <v>0</v>
      </c>
      <c r="C34" s="19">
        <f t="shared" ref="C34:H34" si="6">C16-C30</f>
        <v>0</v>
      </c>
      <c r="D34" s="19">
        <f t="shared" si="6"/>
        <v>0</v>
      </c>
      <c r="E34" s="19">
        <f t="shared" si="6"/>
        <v>0</v>
      </c>
      <c r="F34" s="19">
        <f t="shared" si="6"/>
        <v>0</v>
      </c>
      <c r="G34" s="19">
        <f t="shared" si="6"/>
        <v>0</v>
      </c>
      <c r="H34" s="20">
        <f t="shared" si="6"/>
        <v>0</v>
      </c>
    </row>
    <row r="35" spans="1:8" x14ac:dyDescent="0.35">
      <c r="A35" s="7" t="s">
        <v>31</v>
      </c>
      <c r="B35" s="19">
        <f>B33*B34</f>
        <v>0</v>
      </c>
      <c r="C35" s="19">
        <f t="shared" ref="C35:H35" si="7">C33*C34</f>
        <v>0</v>
      </c>
      <c r="D35" s="19">
        <f t="shared" si="7"/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20">
        <f t="shared" si="7"/>
        <v>0</v>
      </c>
    </row>
    <row r="36" spans="1:8" x14ac:dyDescent="0.35">
      <c r="A36" s="7" t="s">
        <v>40</v>
      </c>
      <c r="B36" s="49"/>
      <c r="C36" s="49"/>
      <c r="D36" s="49"/>
      <c r="E36" s="49"/>
      <c r="F36" s="49"/>
      <c r="G36" s="49"/>
      <c r="H36" s="50"/>
    </row>
    <row r="37" spans="1:8" ht="15" thickBot="1" x14ac:dyDescent="0.4">
      <c r="A37" s="8" t="s">
        <v>59</v>
      </c>
      <c r="B37" s="53"/>
      <c r="C37" s="53"/>
      <c r="D37" s="53"/>
      <c r="E37" s="53"/>
      <c r="F37" s="53"/>
      <c r="G37" s="53"/>
      <c r="H37" s="54"/>
    </row>
    <row r="38" spans="1:8" ht="15" thickBot="1" x14ac:dyDescent="0.4">
      <c r="A38" s="11" t="s">
        <v>60</v>
      </c>
      <c r="B38" s="21">
        <f>B35*B36*B37</f>
        <v>0</v>
      </c>
      <c r="C38" s="21">
        <f t="shared" ref="C38:H38" si="8">C35*C36*C37</f>
        <v>0</v>
      </c>
      <c r="D38" s="21">
        <f t="shared" si="8"/>
        <v>0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2">
        <f t="shared" si="8"/>
        <v>0</v>
      </c>
    </row>
    <row r="39" spans="1:8" ht="15" thickBot="1" x14ac:dyDescent="0.4">
      <c r="A39" s="11"/>
      <c r="B39" s="59"/>
      <c r="C39" s="60"/>
      <c r="D39" s="60"/>
      <c r="E39" s="60"/>
      <c r="F39" s="60"/>
      <c r="G39" s="60"/>
      <c r="H39" s="60"/>
    </row>
    <row r="40" spans="1:8" ht="15" thickBot="1" x14ac:dyDescent="0.4">
      <c r="A40" s="11" t="s">
        <v>39</v>
      </c>
      <c r="B40" s="58">
        <f>B38+C38+D38+E38+F38+G38+H38</f>
        <v>0</v>
      </c>
    </row>
  </sheetData>
  <sheetProtection algorithmName="SHA-512" hashValue="5OK/Md6TkhDkPz9seE5yHFlttRyuXXEAS8Hyy8iYXyeYgsdYClHv7b7VVpC4ztqSENQUzV+iy8JkxZoju3NIvQ==" saltValue="A/ae5iBmnaoB9Xc9fEy+vQ==" spinCount="100000" sheet="1" selectLockedCells="1"/>
  <phoneticPr fontId="2" type="noConversion"/>
  <pageMargins left="1.1086614173228346" right="0.39370078740157483" top="0.39370078740157483" bottom="0.3937007874015748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Ohjeita</vt:lpstr>
      <vt:lpstr>Talvivahinko</vt:lpstr>
      <vt:lpstr>Satokauden vahinko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Kuha Rauno (LUKE)</dc:creator>
  <cp:lastModifiedBy>Kuha Rauno (LUKE)</cp:lastModifiedBy>
  <cp:lastPrinted>2021-03-16T06:39:18Z</cp:lastPrinted>
  <dcterms:created xsi:type="dcterms:W3CDTF">2021-02-11T11:20:00Z</dcterms:created>
  <dcterms:modified xsi:type="dcterms:W3CDTF">2022-02-14T12:04:33Z</dcterms:modified>
</cp:coreProperties>
</file>